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20640" windowHeight="9120" tabRatio="292" activeTab="1"/>
  </bookViews>
  <sheets>
    <sheet name="Sheet1" sheetId="1" r:id="rId1"/>
    <sheet name="Sheet1 (2)" sheetId="2" r:id="rId2"/>
    <sheet name="Sheet1 (3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<sst xmlns="http://schemas.openxmlformats.org/spreadsheetml/2006/main" count="78" uniqueCount="26">
  <si>
    <t>total wells:</t>
  </si>
  <si>
    <t>positive wells:</t>
  </si>
  <si>
    <t>negative wells:</t>
  </si>
  <si>
    <t>cum pos:</t>
  </si>
  <si>
    <t>cum neg:</t>
  </si>
  <si>
    <t>% infected:</t>
  </si>
  <si>
    <t>prop dist:</t>
  </si>
  <si>
    <t>TCID50:</t>
  </si>
  <si>
    <t>TCID50/ml:</t>
  </si>
  <si>
    <t>Reed &amp; Muench Calculator</t>
  </si>
  <si>
    <t>Created November 20, 2004 by Brett D. Lindenbach, PhD</t>
  </si>
  <si>
    <t>ml:</t>
  </si>
  <si>
    <t>1. Enter the starting dilution</t>
  </si>
  <si>
    <t>2. Enter the dilution factor</t>
  </si>
  <si>
    <t>3. Enter the volume tested per well</t>
  </si>
  <si>
    <t>4. Enter the total # of wells examined per dilution</t>
  </si>
  <si>
    <t>5. Enter the # of positive wells for each dilution</t>
  </si>
  <si>
    <t>6. This is your TCID50</t>
  </si>
  <si>
    <t>7. This is your TCID50/ml</t>
  </si>
  <si>
    <t>initial dilution:</t>
  </si>
  <si>
    <t>dilution factor:</t>
  </si>
  <si>
    <t xml:space="preserve">    This is your calculated dilution series:</t>
  </si>
  <si>
    <t xml:space="preserve">    These values are calculated automatically:</t>
  </si>
  <si>
    <t>Modified January 27, 2008</t>
  </si>
  <si>
    <t>This calculator may be freely distributed in an unmodified form.  If you find it useful, have a suggestion, or would like to reference this calculator in your work, please</t>
  </si>
  <si>
    <t>send me feedback.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</si>
</sst>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vertAlign val="subscript"/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Futura"/>
      <family val="0"/>
    </font>
    <font>
      <b/>
      <sz val="9"/>
      <name val="Futura"/>
      <family val="0"/>
    </font>
    <font>
      <b/>
      <sz val="18"/>
      <name val="Futura"/>
      <family val="0"/>
    </font>
    <font>
      <b/>
      <sz val="10"/>
      <name val="Futura"/>
      <family val="0"/>
    </font>
    <font>
      <b/>
      <sz val="12"/>
      <color indexed="9"/>
      <name val="Futura"/>
      <family val="0"/>
    </font>
    <font>
      <sz val="11"/>
      <name val="Futura"/>
      <family val="0"/>
    </font>
    <font>
      <b/>
      <u val="single"/>
      <sz val="10"/>
      <color indexed="12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1" fontId="7" fillId="33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right"/>
    </xf>
    <xf numFmtId="11" fontId="11" fillId="34" borderId="10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1" fontId="7" fillId="35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3" fillId="33" borderId="0" xfId="53" applyFont="1" applyFill="1" applyBorder="1" applyAlignment="1" applyProtection="1">
      <alignment/>
      <protection/>
    </xf>
    <xf numFmtId="0" fontId="1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ett.lindenbach@yale.edu?subject=Infectivity%20calculato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ett.lindenbach@yale.edu?subject=Infectivity%20calculato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ett.lindenbach@yale.edu?subject=Infectivity%20calculat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="80" zoomScaleNormal="80" zoomScalePageLayoutView="0" workbookViewId="0" topLeftCell="A1">
      <selection activeCell="D7" sqref="D7"/>
    </sheetView>
  </sheetViews>
  <sheetFormatPr defaultColWidth="10.75390625" defaultRowHeight="14.25"/>
  <cols>
    <col min="1" max="1" width="4.25390625" style="7" customWidth="1"/>
    <col min="2" max="2" width="70.00390625" style="7" bestFit="1" customWidth="1"/>
    <col min="3" max="3" width="22.25390625" style="4" bestFit="1" customWidth="1"/>
    <col min="4" max="9" width="19.00390625" style="5" customWidth="1"/>
    <col min="10" max="16384" width="10.75390625" style="7" customWidth="1"/>
  </cols>
  <sheetData>
    <row r="1" spans="2:9" ht="23.25">
      <c r="B1" s="3" t="s">
        <v>9</v>
      </c>
      <c r="F1" s="29" t="s">
        <v>10</v>
      </c>
      <c r="G1" s="29"/>
      <c r="H1" s="29"/>
      <c r="I1" s="29"/>
    </row>
    <row r="2" spans="2:9" ht="15.75">
      <c r="B2" s="6"/>
      <c r="D2" s="2"/>
      <c r="F2" s="29" t="s">
        <v>23</v>
      </c>
      <c r="G2" s="29"/>
      <c r="H2" s="29"/>
      <c r="I2" s="29"/>
    </row>
    <row r="3" spans="2:4" ht="15.75">
      <c r="B3" s="7" t="s">
        <v>12</v>
      </c>
      <c r="C3" s="4" t="s">
        <v>19</v>
      </c>
      <c r="D3" s="5">
        <v>0.1</v>
      </c>
    </row>
    <row r="4" spans="2:4" ht="15.75">
      <c r="B4" s="7" t="s">
        <v>13</v>
      </c>
      <c r="C4" s="4" t="s">
        <v>20</v>
      </c>
      <c r="D4" s="2">
        <v>10</v>
      </c>
    </row>
    <row r="5" spans="2:10" ht="15.75">
      <c r="B5" s="7" t="s">
        <v>14</v>
      </c>
      <c r="C5" s="4" t="s">
        <v>11</v>
      </c>
      <c r="D5" s="5">
        <v>0.1</v>
      </c>
      <c r="J5" s="1"/>
    </row>
    <row r="6" spans="2:9" ht="15.75">
      <c r="B6" s="23" t="s">
        <v>21</v>
      </c>
      <c r="C6" s="14"/>
      <c r="D6" s="15">
        <f>D3</f>
        <v>0.1</v>
      </c>
      <c r="E6" s="15">
        <f>D6/D4</f>
        <v>0.01</v>
      </c>
      <c r="F6" s="15">
        <f>E6/D4</f>
        <v>0.001</v>
      </c>
      <c r="G6" s="15">
        <f>F6/D4</f>
        <v>0.0001</v>
      </c>
      <c r="H6" s="15">
        <f>G6/D4</f>
        <v>1E-05</v>
      </c>
      <c r="I6" s="15">
        <f>H6/D4</f>
        <v>1.0000000000000002E-06</v>
      </c>
    </row>
    <row r="7" spans="2:9" ht="15.75">
      <c r="B7" s="16" t="s">
        <v>15</v>
      </c>
      <c r="C7" s="17" t="s">
        <v>0</v>
      </c>
      <c r="D7" s="18">
        <v>8</v>
      </c>
      <c r="E7" s="18">
        <v>8</v>
      </c>
      <c r="F7" s="18">
        <v>8</v>
      </c>
      <c r="G7" s="18">
        <v>8</v>
      </c>
      <c r="H7" s="18">
        <v>8</v>
      </c>
      <c r="I7" s="18">
        <v>8</v>
      </c>
    </row>
    <row r="8" spans="2:9" ht="15.75">
      <c r="B8" s="11" t="s">
        <v>16</v>
      </c>
      <c r="C8" s="12" t="s">
        <v>1</v>
      </c>
      <c r="D8" s="13">
        <v>8</v>
      </c>
      <c r="E8" s="13">
        <v>8</v>
      </c>
      <c r="F8" s="13">
        <v>8</v>
      </c>
      <c r="G8" s="13">
        <v>8</v>
      </c>
      <c r="H8" s="13">
        <v>3</v>
      </c>
      <c r="I8" s="13">
        <v>0</v>
      </c>
    </row>
    <row r="9" spans="2:9" ht="15.75">
      <c r="B9" s="19" t="s">
        <v>22</v>
      </c>
      <c r="C9" s="4" t="s">
        <v>2</v>
      </c>
      <c r="D9" s="20">
        <f aca="true" t="shared" si="0" ref="D9:I9">D7-D8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5</v>
      </c>
      <c r="I9" s="20">
        <f t="shared" si="0"/>
        <v>8</v>
      </c>
    </row>
    <row r="10" spans="3:9" ht="15.75">
      <c r="C10" s="4" t="s">
        <v>3</v>
      </c>
      <c r="D10" s="5">
        <f>D8+E8+F8+G8+H8+I8</f>
        <v>35</v>
      </c>
      <c r="E10" s="5">
        <f>E8+F8+G8+H8+I8</f>
        <v>27</v>
      </c>
      <c r="F10" s="5">
        <f>F8+G8+H8+I8</f>
        <v>19</v>
      </c>
      <c r="G10" s="5">
        <f>G8+H8+I8</f>
        <v>11</v>
      </c>
      <c r="H10" s="5">
        <f>H8+I8</f>
        <v>3</v>
      </c>
      <c r="I10" s="5">
        <f>I8</f>
        <v>0</v>
      </c>
    </row>
    <row r="11" spans="3:9" ht="15.75">
      <c r="C11" s="4" t="s">
        <v>4</v>
      </c>
      <c r="D11" s="20">
        <f>D9</f>
        <v>0</v>
      </c>
      <c r="E11" s="20">
        <f>D9+E9</f>
        <v>0</v>
      </c>
      <c r="F11" s="20">
        <f>D9+E9+F9</f>
        <v>0</v>
      </c>
      <c r="G11" s="20">
        <f>D9+E9+F9+G9</f>
        <v>0</v>
      </c>
      <c r="H11" s="20">
        <f>D9+E9+F9+G9+H9</f>
        <v>5</v>
      </c>
      <c r="I11" s="20">
        <f>D9+E9+F9+G9+H9+I9</f>
        <v>13</v>
      </c>
    </row>
    <row r="12" spans="3:9" ht="15.75">
      <c r="C12" s="4" t="s">
        <v>5</v>
      </c>
      <c r="D12" s="21">
        <f aca="true" t="shared" si="1" ref="D12:I12">100*D10/(D10+D11)</f>
        <v>100</v>
      </c>
      <c r="E12" s="21">
        <f t="shared" si="1"/>
        <v>100</v>
      </c>
      <c r="F12" s="21">
        <f t="shared" si="1"/>
        <v>100</v>
      </c>
      <c r="G12" s="21">
        <f t="shared" si="1"/>
        <v>100</v>
      </c>
      <c r="H12" s="21">
        <f t="shared" si="1"/>
        <v>37.5</v>
      </c>
      <c r="I12" s="21">
        <f t="shared" si="1"/>
        <v>0</v>
      </c>
    </row>
    <row r="13" spans="2:9" ht="15.75">
      <c r="B13" s="9"/>
      <c r="C13" s="10" t="s">
        <v>6</v>
      </c>
      <c r="D13" s="22">
        <f aca="true" t="shared" si="2" ref="D13:I13">IF(D12=100,IF(E12&lt;51,(D12-50)/(D12-E12),0),IF(D12=0,0,(D12-50)/(D12-E12)))</f>
        <v>0</v>
      </c>
      <c r="E13" s="22">
        <f t="shared" si="2"/>
        <v>0</v>
      </c>
      <c r="F13" s="22">
        <f t="shared" si="2"/>
        <v>0</v>
      </c>
      <c r="G13" s="22">
        <f t="shared" si="2"/>
        <v>0.8</v>
      </c>
      <c r="H13" s="22">
        <f t="shared" si="2"/>
        <v>-0.3333333333333333</v>
      </c>
      <c r="I13" s="22">
        <f t="shared" si="2"/>
        <v>0</v>
      </c>
    </row>
    <row r="14" spans="2:9" ht="15.75">
      <c r="B14" s="7" t="s">
        <v>17</v>
      </c>
      <c r="C14" s="4" t="s">
        <v>7</v>
      </c>
      <c r="D14" s="8" t="str">
        <f aca="true" t="shared" si="3" ref="D14:I14">IF(D13&gt;0,10^(LOG(D6)-D13)," ")</f>
        <v> </v>
      </c>
      <c r="E14" s="8" t="str">
        <f t="shared" si="3"/>
        <v> </v>
      </c>
      <c r="F14" s="8" t="str">
        <f t="shared" si="3"/>
        <v> </v>
      </c>
      <c r="G14" s="8">
        <f t="shared" si="3"/>
        <v>1.584893192461113E-05</v>
      </c>
      <c r="H14" s="8" t="str">
        <f t="shared" si="3"/>
        <v> </v>
      </c>
      <c r="I14" s="8" t="str">
        <f t="shared" si="3"/>
        <v> </v>
      </c>
    </row>
    <row r="15" spans="2:9" ht="15.75">
      <c r="B15" s="7" t="s">
        <v>18</v>
      </c>
      <c r="C15" s="4" t="s">
        <v>8</v>
      </c>
      <c r="D15" s="8" t="str">
        <f>IF(D13&gt;0,1/D5*1/D14," ")</f>
        <v> </v>
      </c>
      <c r="E15" s="8" t="str">
        <f>IF(E13&gt;0,1/D5*1/E14," ")</f>
        <v> </v>
      </c>
      <c r="F15" s="8" t="str">
        <f>IF(F13&gt;0,1/D5*1/F14," ")</f>
        <v> </v>
      </c>
      <c r="G15" s="8">
        <f>IF(G13&gt;0,1/D5*1/G14," ")</f>
        <v>630957.3444801935</v>
      </c>
      <c r="H15" s="8" t="str">
        <f>IF(H13&gt;0,1/D5*1/H14," ")</f>
        <v> </v>
      </c>
      <c r="I15" s="8" t="str">
        <f>IF(I13&gt;0,1/D5*1/I14," ")</f>
        <v> </v>
      </c>
    </row>
    <row r="17" spans="2:9" s="24" customFormat="1" ht="14.25">
      <c r="B17" s="27" t="s">
        <v>24</v>
      </c>
      <c r="C17" s="25"/>
      <c r="D17" s="26"/>
      <c r="E17" s="26"/>
      <c r="F17" s="26"/>
      <c r="G17" s="26"/>
      <c r="H17" s="26"/>
      <c r="I17" s="26"/>
    </row>
    <row r="18" ht="15.75">
      <c r="B18" s="28" t="s">
        <v>25</v>
      </c>
    </row>
  </sheetData>
  <sheetProtection/>
  <mergeCells count="2">
    <mergeCell ref="F1:I1"/>
    <mergeCell ref="F2:I2"/>
  </mergeCells>
  <hyperlinks>
    <hyperlink ref="B18" r:id="rId1" display="send me feedback."/>
  </hyperlinks>
  <printOptions/>
  <pageMargins left="0.75" right="0.75" top="1" bottom="1" header="0.5" footer="0.5"/>
  <pageSetup fitToHeight="1" fitToWidth="1" orientation="portrait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="80" zoomScaleNormal="80" zoomScalePageLayoutView="0" workbookViewId="0" topLeftCell="A1">
      <selection activeCell="D3" sqref="D3"/>
    </sheetView>
  </sheetViews>
  <sheetFormatPr defaultColWidth="10.75390625" defaultRowHeight="14.25"/>
  <cols>
    <col min="1" max="1" width="4.25390625" style="7" customWidth="1"/>
    <col min="2" max="2" width="70.00390625" style="7" bestFit="1" customWidth="1"/>
    <col min="3" max="3" width="22.25390625" style="4" bestFit="1" customWidth="1"/>
    <col min="4" max="9" width="19.00390625" style="5" customWidth="1"/>
    <col min="10" max="16384" width="10.75390625" style="7" customWidth="1"/>
  </cols>
  <sheetData>
    <row r="1" spans="2:9" ht="23.25">
      <c r="B1" s="3" t="s">
        <v>9</v>
      </c>
      <c r="F1" s="29" t="s">
        <v>10</v>
      </c>
      <c r="G1" s="29"/>
      <c r="H1" s="29"/>
      <c r="I1" s="29"/>
    </row>
    <row r="2" spans="2:9" ht="15.75">
      <c r="B2" s="6"/>
      <c r="D2" s="2"/>
      <c r="F2" s="29" t="s">
        <v>23</v>
      </c>
      <c r="G2" s="29"/>
      <c r="H2" s="29"/>
      <c r="I2" s="29"/>
    </row>
    <row r="3" spans="2:4" ht="15.75">
      <c r="B3" s="7" t="s">
        <v>12</v>
      </c>
      <c r="C3" s="4" t="s">
        <v>19</v>
      </c>
      <c r="D3" s="5">
        <v>0.1</v>
      </c>
    </row>
    <row r="4" spans="2:4" ht="15.75">
      <c r="B4" s="7" t="s">
        <v>13</v>
      </c>
      <c r="C4" s="4" t="s">
        <v>20</v>
      </c>
      <c r="D4" s="2">
        <v>10</v>
      </c>
    </row>
    <row r="5" spans="2:10" ht="15.75">
      <c r="B5" s="7" t="s">
        <v>14</v>
      </c>
      <c r="C5" s="4" t="s">
        <v>11</v>
      </c>
      <c r="D5" s="5">
        <v>0.1</v>
      </c>
      <c r="J5" s="1"/>
    </row>
    <row r="6" spans="2:9" ht="15.75">
      <c r="B6" s="23" t="s">
        <v>21</v>
      </c>
      <c r="C6" s="14"/>
      <c r="D6" s="15">
        <f>D3</f>
        <v>0.1</v>
      </c>
      <c r="E6" s="15">
        <f>D6/D4</f>
        <v>0.01</v>
      </c>
      <c r="F6" s="15">
        <f>E6/D4</f>
        <v>0.001</v>
      </c>
      <c r="G6" s="15">
        <f>F6/D4</f>
        <v>0.0001</v>
      </c>
      <c r="H6" s="15">
        <f>G6/D4</f>
        <v>1E-05</v>
      </c>
      <c r="I6" s="15">
        <f>H6/D4</f>
        <v>1.0000000000000002E-06</v>
      </c>
    </row>
    <row r="7" spans="2:9" ht="15.75">
      <c r="B7" s="16" t="s">
        <v>15</v>
      </c>
      <c r="C7" s="17" t="s">
        <v>0</v>
      </c>
      <c r="D7" s="18">
        <v>4</v>
      </c>
      <c r="E7" s="18">
        <v>4</v>
      </c>
      <c r="F7" s="18">
        <v>4</v>
      </c>
      <c r="G7" s="18">
        <v>4</v>
      </c>
      <c r="H7" s="18">
        <v>4</v>
      </c>
      <c r="I7" s="18">
        <v>4</v>
      </c>
    </row>
    <row r="8" spans="2:9" ht="15.75">
      <c r="B8" s="11" t="s">
        <v>16</v>
      </c>
      <c r="C8" s="12" t="s">
        <v>1</v>
      </c>
      <c r="D8" s="13">
        <v>4</v>
      </c>
      <c r="E8" s="13">
        <v>4</v>
      </c>
      <c r="F8" s="13">
        <v>4</v>
      </c>
      <c r="G8" s="13">
        <v>2</v>
      </c>
      <c r="H8" s="13">
        <v>0</v>
      </c>
      <c r="I8" s="13">
        <v>0</v>
      </c>
    </row>
    <row r="9" spans="2:9" ht="15.75">
      <c r="B9" s="19" t="s">
        <v>22</v>
      </c>
      <c r="C9" s="4" t="s">
        <v>2</v>
      </c>
      <c r="D9" s="20">
        <f aca="true" t="shared" si="0" ref="D9:I9">D7-D8</f>
        <v>0</v>
      </c>
      <c r="E9" s="20">
        <f t="shared" si="0"/>
        <v>0</v>
      </c>
      <c r="F9" s="20">
        <f t="shared" si="0"/>
        <v>0</v>
      </c>
      <c r="G9" s="20">
        <f t="shared" si="0"/>
        <v>2</v>
      </c>
      <c r="H9" s="20">
        <f t="shared" si="0"/>
        <v>4</v>
      </c>
      <c r="I9" s="20">
        <f t="shared" si="0"/>
        <v>4</v>
      </c>
    </row>
    <row r="10" spans="3:9" ht="15.75">
      <c r="C10" s="4" t="s">
        <v>3</v>
      </c>
      <c r="D10" s="5">
        <f>D8+E8+F8+G8+H8+I8</f>
        <v>14</v>
      </c>
      <c r="E10" s="5">
        <f>E8+F8+G8+H8+I8</f>
        <v>10</v>
      </c>
      <c r="F10" s="5">
        <f>F8+G8+H8+I8</f>
        <v>6</v>
      </c>
      <c r="G10" s="5">
        <f>G8+H8+I8</f>
        <v>2</v>
      </c>
      <c r="H10" s="5">
        <f>H8+I8</f>
        <v>0</v>
      </c>
      <c r="I10" s="5">
        <f>I8</f>
        <v>0</v>
      </c>
    </row>
    <row r="11" spans="3:9" ht="15.75">
      <c r="C11" s="4" t="s">
        <v>4</v>
      </c>
      <c r="D11" s="20">
        <f>D9</f>
        <v>0</v>
      </c>
      <c r="E11" s="20">
        <f>D9+E9</f>
        <v>0</v>
      </c>
      <c r="F11" s="20">
        <f>D9+E9+F9</f>
        <v>0</v>
      </c>
      <c r="G11" s="20">
        <f>D9+E9+F9+G9</f>
        <v>2</v>
      </c>
      <c r="H11" s="20">
        <f>D9+E9+F9+G9+H9</f>
        <v>6</v>
      </c>
      <c r="I11" s="20">
        <f>D9+E9+F9+G9+H9+I9</f>
        <v>10</v>
      </c>
    </row>
    <row r="12" spans="3:9" ht="15.75">
      <c r="C12" s="4" t="s">
        <v>5</v>
      </c>
      <c r="D12" s="21">
        <f aca="true" t="shared" si="1" ref="D12:I12">100*D10/(D10+D11)</f>
        <v>100</v>
      </c>
      <c r="E12" s="21">
        <f t="shared" si="1"/>
        <v>100</v>
      </c>
      <c r="F12" s="21">
        <f t="shared" si="1"/>
        <v>100</v>
      </c>
      <c r="G12" s="21">
        <f t="shared" si="1"/>
        <v>50</v>
      </c>
      <c r="H12" s="21">
        <f t="shared" si="1"/>
        <v>0</v>
      </c>
      <c r="I12" s="21">
        <f t="shared" si="1"/>
        <v>0</v>
      </c>
    </row>
    <row r="13" spans="2:9" ht="15.75">
      <c r="B13" s="9"/>
      <c r="C13" s="10" t="s">
        <v>6</v>
      </c>
      <c r="D13" s="22">
        <f aca="true" t="shared" si="2" ref="D13:I13">IF(D12=100,IF(E12&lt;51,(D12-50)/(D12-E12),0),IF(D12=0,0,(D12-50)/(D12-E12)))</f>
        <v>0</v>
      </c>
      <c r="E13" s="22">
        <f t="shared" si="2"/>
        <v>0</v>
      </c>
      <c r="F13" s="22">
        <f t="shared" si="2"/>
        <v>1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5.75">
      <c r="B14" s="7" t="s">
        <v>17</v>
      </c>
      <c r="C14" s="4" t="s">
        <v>7</v>
      </c>
      <c r="D14" s="8" t="str">
        <f aca="true" t="shared" si="3" ref="D14:I14">IF(D13&gt;0,10^(LOG(D6)-D13)," ")</f>
        <v> </v>
      </c>
      <c r="E14" s="8" t="str">
        <f t="shared" si="3"/>
        <v> </v>
      </c>
      <c r="F14" s="8">
        <f t="shared" si="3"/>
        <v>0.0001</v>
      </c>
      <c r="G14" s="8" t="str">
        <f t="shared" si="3"/>
        <v> </v>
      </c>
      <c r="H14" s="8" t="str">
        <f t="shared" si="3"/>
        <v> </v>
      </c>
      <c r="I14" s="8" t="str">
        <f t="shared" si="3"/>
        <v> </v>
      </c>
    </row>
    <row r="15" spans="2:9" ht="15.75">
      <c r="B15" s="7" t="s">
        <v>18</v>
      </c>
      <c r="C15" s="4" t="s">
        <v>8</v>
      </c>
      <c r="D15" s="8" t="str">
        <f>IF(D13&gt;0,1/D5*1/D14," ")</f>
        <v> </v>
      </c>
      <c r="E15" s="8" t="str">
        <f>IF(E13&gt;0,1/D5*1/E14," ")</f>
        <v> </v>
      </c>
      <c r="F15" s="8">
        <f>IF(F13&gt;0,1/D5*1/F14," ")</f>
        <v>100000</v>
      </c>
      <c r="G15" s="8" t="str">
        <f>IF(G13&gt;0,1/D5*1/G14," ")</f>
        <v> </v>
      </c>
      <c r="H15" s="8" t="str">
        <f>IF(H13&gt;0,1/D5*1/H14," ")</f>
        <v> </v>
      </c>
      <c r="I15" s="8" t="str">
        <f>IF(I13&gt;0,1/D5*1/I14," ")</f>
        <v> </v>
      </c>
    </row>
    <row r="17" spans="2:9" s="24" customFormat="1" ht="14.25">
      <c r="B17" s="27" t="s">
        <v>24</v>
      </c>
      <c r="C17" s="25"/>
      <c r="D17" s="26"/>
      <c r="E17" s="26"/>
      <c r="F17" s="26"/>
      <c r="G17" s="26"/>
      <c r="H17" s="26"/>
      <c r="I17" s="26"/>
    </row>
    <row r="18" ht="15.75">
      <c r="B18" s="28" t="s">
        <v>25</v>
      </c>
    </row>
  </sheetData>
  <sheetProtection/>
  <mergeCells count="2">
    <mergeCell ref="F1:I1"/>
    <mergeCell ref="F2:I2"/>
  </mergeCells>
  <hyperlinks>
    <hyperlink ref="B18" r:id="rId1" display="send me feedback."/>
  </hyperlinks>
  <printOptions/>
  <pageMargins left="0.75" right="0.75" top="1" bottom="1" header="0.5" footer="0.5"/>
  <pageSetup fitToHeight="1" fitToWidth="1" orientation="portrait" paperSize="9" scale="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="80" zoomScaleNormal="80" zoomScalePageLayoutView="0" workbookViewId="0" topLeftCell="A1">
      <selection activeCell="D3" sqref="D3"/>
    </sheetView>
  </sheetViews>
  <sheetFormatPr defaultColWidth="10.75390625" defaultRowHeight="14.25"/>
  <cols>
    <col min="1" max="1" width="4.25390625" style="7" customWidth="1"/>
    <col min="2" max="2" width="70.00390625" style="7" bestFit="1" customWidth="1"/>
    <col min="3" max="3" width="22.25390625" style="4" bestFit="1" customWidth="1"/>
    <col min="4" max="9" width="19.00390625" style="5" customWidth="1"/>
    <col min="10" max="16384" width="10.75390625" style="7" customWidth="1"/>
  </cols>
  <sheetData>
    <row r="1" spans="2:9" ht="23.25">
      <c r="B1" s="3" t="s">
        <v>9</v>
      </c>
      <c r="F1" s="29" t="s">
        <v>10</v>
      </c>
      <c r="G1" s="29"/>
      <c r="H1" s="29"/>
      <c r="I1" s="29"/>
    </row>
    <row r="2" spans="2:9" ht="15.75">
      <c r="B2" s="6"/>
      <c r="D2" s="2"/>
      <c r="F2" s="29" t="s">
        <v>23</v>
      </c>
      <c r="G2" s="29"/>
      <c r="H2" s="29"/>
      <c r="I2" s="29"/>
    </row>
    <row r="3" spans="2:4" ht="15.75">
      <c r="B3" s="7" t="s">
        <v>12</v>
      </c>
      <c r="C3" s="4" t="s">
        <v>19</v>
      </c>
      <c r="D3" s="5">
        <v>0.2</v>
      </c>
    </row>
    <row r="4" spans="2:4" ht="15.75">
      <c r="B4" s="7" t="s">
        <v>13</v>
      </c>
      <c r="C4" s="4" t="s">
        <v>20</v>
      </c>
      <c r="D4" s="2">
        <v>5</v>
      </c>
    </row>
    <row r="5" spans="2:10" ht="15.75">
      <c r="B5" s="7" t="s">
        <v>14</v>
      </c>
      <c r="C5" s="4" t="s">
        <v>11</v>
      </c>
      <c r="D5" s="5">
        <v>0.1</v>
      </c>
      <c r="J5" s="1"/>
    </row>
    <row r="6" spans="2:9" ht="15.75">
      <c r="B6" s="23" t="s">
        <v>21</v>
      </c>
      <c r="C6" s="14"/>
      <c r="D6" s="15">
        <f>D3</f>
        <v>0.2</v>
      </c>
      <c r="E6" s="15">
        <f>D6/D4</f>
        <v>0.04</v>
      </c>
      <c r="F6" s="15">
        <f>E6/D4</f>
        <v>0.008</v>
      </c>
      <c r="G6" s="15">
        <f>F6/D4</f>
        <v>0.0016</v>
      </c>
      <c r="H6" s="15">
        <f>G6/D4</f>
        <v>0.00032</v>
      </c>
      <c r="I6" s="15">
        <f>H6/D4</f>
        <v>6.400000000000001E-05</v>
      </c>
    </row>
    <row r="7" spans="2:9" ht="15.75">
      <c r="B7" s="16" t="s">
        <v>15</v>
      </c>
      <c r="C7" s="17" t="s">
        <v>0</v>
      </c>
      <c r="D7" s="18">
        <v>4</v>
      </c>
      <c r="E7" s="18">
        <v>4</v>
      </c>
      <c r="F7" s="18">
        <v>4</v>
      </c>
      <c r="G7" s="18">
        <v>4</v>
      </c>
      <c r="H7" s="18">
        <v>4</v>
      </c>
      <c r="I7" s="18">
        <v>4</v>
      </c>
    </row>
    <row r="8" spans="2:9" ht="15.75">
      <c r="B8" s="11" t="s">
        <v>16</v>
      </c>
      <c r="C8" s="12" t="s">
        <v>1</v>
      </c>
      <c r="D8" s="13">
        <v>4</v>
      </c>
      <c r="E8" s="13">
        <v>4</v>
      </c>
      <c r="F8" s="13">
        <v>4</v>
      </c>
      <c r="G8" s="13">
        <v>4</v>
      </c>
      <c r="H8" s="13">
        <v>2</v>
      </c>
      <c r="I8" s="13">
        <v>1</v>
      </c>
    </row>
    <row r="9" spans="2:9" ht="15.75">
      <c r="B9" s="19" t="s">
        <v>22</v>
      </c>
      <c r="C9" s="4" t="s">
        <v>2</v>
      </c>
      <c r="D9" s="20">
        <f aca="true" t="shared" si="0" ref="D9:I9">D7-D8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2</v>
      </c>
      <c r="I9" s="20">
        <f t="shared" si="0"/>
        <v>3</v>
      </c>
    </row>
    <row r="10" spans="3:9" ht="15.75">
      <c r="C10" s="4" t="s">
        <v>3</v>
      </c>
      <c r="D10" s="5">
        <f>D8+E8+F8+G8+H8+I8</f>
        <v>19</v>
      </c>
      <c r="E10" s="5">
        <f>E8+F8+G8+H8+I8</f>
        <v>15</v>
      </c>
      <c r="F10" s="5">
        <f>F8+G8+H8+I8</f>
        <v>11</v>
      </c>
      <c r="G10" s="5">
        <f>G8+H8+I8</f>
        <v>7</v>
      </c>
      <c r="H10" s="5">
        <f>H8+I8</f>
        <v>3</v>
      </c>
      <c r="I10" s="5">
        <f>I8</f>
        <v>1</v>
      </c>
    </row>
    <row r="11" spans="3:9" ht="15.75">
      <c r="C11" s="4" t="s">
        <v>4</v>
      </c>
      <c r="D11" s="20">
        <f>D9</f>
        <v>0</v>
      </c>
      <c r="E11" s="20">
        <f>D9+E9</f>
        <v>0</v>
      </c>
      <c r="F11" s="20">
        <f>D9+E9+F9</f>
        <v>0</v>
      </c>
      <c r="G11" s="20">
        <f>D9+E9+F9+G9</f>
        <v>0</v>
      </c>
      <c r="H11" s="20">
        <f>D9+E9+F9+G9+H9</f>
        <v>2</v>
      </c>
      <c r="I11" s="20">
        <f>D9+E9+F9+G9+H9+I9</f>
        <v>5</v>
      </c>
    </row>
    <row r="12" spans="3:9" ht="15.75">
      <c r="C12" s="4" t="s">
        <v>5</v>
      </c>
      <c r="D12" s="21">
        <f aca="true" t="shared" si="1" ref="D12:I12">100*D10/(D10+D11)</f>
        <v>100</v>
      </c>
      <c r="E12" s="21">
        <f t="shared" si="1"/>
        <v>100</v>
      </c>
      <c r="F12" s="21">
        <f t="shared" si="1"/>
        <v>100</v>
      </c>
      <c r="G12" s="21">
        <f t="shared" si="1"/>
        <v>100</v>
      </c>
      <c r="H12" s="21">
        <f t="shared" si="1"/>
        <v>60</v>
      </c>
      <c r="I12" s="21">
        <f t="shared" si="1"/>
        <v>16.666666666666668</v>
      </c>
    </row>
    <row r="13" spans="2:9" ht="15.75">
      <c r="B13" s="9"/>
      <c r="C13" s="10" t="s">
        <v>6</v>
      </c>
      <c r="D13" s="22">
        <f aca="true" t="shared" si="2" ref="D13:I13">IF(D12=100,IF(E12&lt;51,(D12-50)/(D12-E12),0),IF(D12=0,0,(D12-50)/(D12-E12)))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0.23076923076923078</v>
      </c>
      <c r="I13" s="22">
        <f t="shared" si="2"/>
        <v>-1.9999999999999996</v>
      </c>
    </row>
    <row r="14" spans="2:9" ht="15.75">
      <c r="B14" s="7" t="s">
        <v>17</v>
      </c>
      <c r="C14" s="4" t="s">
        <v>7</v>
      </c>
      <c r="D14" s="8" t="str">
        <f aca="true" t="shared" si="3" ref="D14:I14">IF(D13&gt;0,10^(LOG(D6)-D13)," ")</f>
        <v> </v>
      </c>
      <c r="E14" s="8" t="str">
        <f t="shared" si="3"/>
        <v> </v>
      </c>
      <c r="F14" s="8" t="str">
        <f t="shared" si="3"/>
        <v> </v>
      </c>
      <c r="G14" s="8" t="str">
        <f t="shared" si="3"/>
        <v> </v>
      </c>
      <c r="H14" s="8">
        <f t="shared" si="3"/>
        <v>0.00018809651431279681</v>
      </c>
      <c r="I14" s="8" t="str">
        <f t="shared" si="3"/>
        <v> </v>
      </c>
    </row>
    <row r="15" spans="2:9" ht="15.75">
      <c r="B15" s="7" t="s">
        <v>18</v>
      </c>
      <c r="C15" s="4" t="s">
        <v>8</v>
      </c>
      <c r="D15" s="8" t="str">
        <f>IF(D13&gt;0,1/D5*1/D14," ")</f>
        <v> </v>
      </c>
      <c r="E15" s="8" t="str">
        <f>IF(E13&gt;0,1/D5*1/E14," ")</f>
        <v> </v>
      </c>
      <c r="F15" s="8" t="str">
        <f>IF(F13&gt;0,1/D5*1/F14," ")</f>
        <v> </v>
      </c>
      <c r="G15" s="8" t="str">
        <f>IF(G13&gt;0,1/D5*1/G14," ")</f>
        <v> </v>
      </c>
      <c r="H15" s="8">
        <f>IF(H13&gt;0,1/D5*1/H14," ")</f>
        <v>53164.19624539351</v>
      </c>
      <c r="I15" s="8" t="str">
        <f>IF(I13&gt;0,1/D5*1/I14," ")</f>
        <v> </v>
      </c>
    </row>
    <row r="17" spans="2:9" s="24" customFormat="1" ht="14.25">
      <c r="B17" s="27" t="s">
        <v>24</v>
      </c>
      <c r="C17" s="25"/>
      <c r="D17" s="26"/>
      <c r="E17" s="26"/>
      <c r="F17" s="26"/>
      <c r="G17" s="26"/>
      <c r="H17" s="26"/>
      <c r="I17" s="26"/>
    </row>
    <row r="18" ht="15.75">
      <c r="B18" s="28" t="s">
        <v>25</v>
      </c>
    </row>
  </sheetData>
  <sheetProtection/>
  <mergeCells count="2">
    <mergeCell ref="F1:I1"/>
    <mergeCell ref="F2:I2"/>
  </mergeCells>
  <hyperlinks>
    <hyperlink ref="B18" r:id="rId1" display="send me feedback."/>
  </hyperlinks>
  <printOptions/>
  <pageMargins left="0.75" right="0.75" top="1" bottom="1" header="0.5" footer="0.5"/>
  <pageSetup fitToHeight="1" fitToWidth="1" orientation="portrait" paperSize="9" scal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2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2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Rockefeller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Lindenbach</dc:creator>
  <cp:keywords/>
  <dc:description/>
  <cp:lastModifiedBy>Laszlo</cp:lastModifiedBy>
  <cp:lastPrinted>2004-11-22T01:15:00Z</cp:lastPrinted>
  <dcterms:created xsi:type="dcterms:W3CDTF">2004-10-22T20:13:32Z</dcterms:created>
  <dcterms:modified xsi:type="dcterms:W3CDTF">2013-08-01T21:38:31Z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